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85" yWindow="65521" windowWidth="5100" windowHeight="8325" activeTab="0"/>
  </bookViews>
  <sheets>
    <sheet name="2001 Table A14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<sst xmlns="http://schemas.openxmlformats.org/spreadsheetml/2006/main" count="43" uniqueCount="41">
  <si>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Collective Committed Dose from Atmospheric Releases</t>
  </si>
  <si>
    <t>CAP88 Code</t>
  </si>
  <si>
    <t>Percent of Dose</t>
  </si>
  <si>
    <t>By Pathway</t>
  </si>
  <si>
    <t xml:space="preserve">Plume </t>
  </si>
  <si>
    <t>Ground</t>
  </si>
  <si>
    <t>Inhalation</t>
  </si>
  <si>
    <t>Food (b)</t>
  </si>
  <si>
    <t>Total</t>
  </si>
  <si>
    <t>By Radionuclide</t>
  </si>
  <si>
    <t>GASES AND VAPORS</t>
  </si>
  <si>
    <t>H-3 (c)</t>
  </si>
  <si>
    <t>Kr-85</t>
  </si>
  <si>
    <t>I-129</t>
  </si>
  <si>
    <t>PARTICULATES</t>
  </si>
  <si>
    <t>Sr-90</t>
  </si>
  <si>
    <t>Cs-137</t>
  </si>
  <si>
    <t>U-234</t>
  </si>
  <si>
    <t>U-238</t>
  </si>
  <si>
    <t>Pu-238</t>
  </si>
  <si>
    <t>Pu-239</t>
  </si>
  <si>
    <t>Am-241</t>
  </si>
  <si>
    <t>Cm-244</t>
  </si>
  <si>
    <t>Person-rem (a)</t>
  </si>
  <si>
    <t>c.  Dose from tritium in foods calculated with absolute humidity of 11.4 g water/cubic meter of air</t>
  </si>
  <si>
    <t>a.  Committed effective dose equivalent</t>
  </si>
  <si>
    <t>b.  Meat, milk, and vegetables</t>
  </si>
  <si>
    <t>C-14</t>
  </si>
  <si>
    <t>Co-60</t>
  </si>
  <si>
    <t>Cs-134</t>
  </si>
  <si>
    <t>Th-230</t>
  </si>
  <si>
    <t>Th-232</t>
  </si>
  <si>
    <t>U-235</t>
  </si>
  <si>
    <t>Percent of Dose(d)</t>
  </si>
  <si>
    <t>Alpha</t>
  </si>
  <si>
    <t>Non-Volatile Beta</t>
  </si>
  <si>
    <t>Eu-152</t>
  </si>
  <si>
    <t>POPDOSE-SR Code</t>
  </si>
  <si>
    <t>NESHAP Airborne-Dose Report Data--CAP88 Compared with POPDOSE-SR</t>
  </si>
  <si>
    <t>d.  Radionuclides contributing 0.01% or more from POPDOSE-SR output</t>
  </si>
  <si>
    <t>Th-228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</si>
</sst>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000"/>
    <numFmt numFmtId="168" formatCode="0.000E+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"/>
    </xf>
    <xf numFmtId="11" fontId="1" fillId="0" borderId="3" xfId="0" applyNumberFormat="1" applyFont="1" applyBorder="1" applyAlignment="1">
      <alignment horizontal="centerContinuous"/>
    </xf>
    <xf numFmtId="1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1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Continuous"/>
    </xf>
    <xf numFmtId="2" fontId="1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ER\2001%20AER\0.0%20Table%20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ER\2001%20AER\0.1%20Table%204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ER\2001%20AER\A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01cad1"/>
      <sheetName val="sr01cad2"/>
      <sheetName val="sr01cad3"/>
      <sheetName val="Diffuse and Fugitive"/>
      <sheetName val="5-1 and 5"/>
      <sheetName val="MEI Totals"/>
      <sheetName val="sr01cai1"/>
      <sheetName val="sr01cai2"/>
      <sheetName val="sr01cai3"/>
      <sheetName val="Pathway Doses"/>
      <sheetName val="sr01cap1"/>
      <sheetName val="sr01cap2"/>
      <sheetName val="sr01cap3"/>
      <sheetName val="Population Totals"/>
      <sheetName val="Totals"/>
      <sheetName val="96 T 53 (2)"/>
      <sheetName val="support"/>
    </sheetNames>
    <sheetDataSet>
      <sheetData sheetId="15">
        <row r="28">
          <cell r="B28">
            <v>1.71</v>
          </cell>
        </row>
        <row r="29">
          <cell r="B29">
            <v>0.00167</v>
          </cell>
        </row>
        <row r="30">
          <cell r="B30">
            <v>0.0191</v>
          </cell>
        </row>
        <row r="31">
          <cell r="B31">
            <v>0.217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6 T 53 (2)"/>
      <sheetName val="support"/>
    </sheetNames>
    <sheetDataSet>
      <sheetData sheetId="0">
        <row r="11">
          <cell r="B11">
            <v>0.0191</v>
          </cell>
        </row>
        <row r="12">
          <cell r="B12">
            <v>0.0302</v>
          </cell>
        </row>
        <row r="13">
          <cell r="B13">
            <v>2.06</v>
          </cell>
        </row>
        <row r="14">
          <cell r="B14">
            <v>0.573</v>
          </cell>
        </row>
        <row r="15">
          <cell r="B15">
            <v>0.197</v>
          </cell>
        </row>
        <row r="16">
          <cell r="B16">
            <v>0.0354</v>
          </cell>
        </row>
        <row r="35">
          <cell r="B35">
            <v>0.00752</v>
          </cell>
        </row>
        <row r="36">
          <cell r="B36">
            <v>0.006411969323473021</v>
          </cell>
        </row>
        <row r="37">
          <cell r="B37">
            <v>0.000445</v>
          </cell>
        </row>
        <row r="38">
          <cell r="B38">
            <v>0.0211</v>
          </cell>
        </row>
        <row r="39">
          <cell r="B39">
            <v>0.000332</v>
          </cell>
        </row>
        <row r="40">
          <cell r="B40">
            <v>0.000423</v>
          </cell>
        </row>
        <row r="41">
          <cell r="B41">
            <v>0.000302</v>
          </cell>
        </row>
        <row r="42">
          <cell r="B42">
            <v>0.000978</v>
          </cell>
        </row>
        <row r="43">
          <cell r="B43">
            <v>0.0149</v>
          </cell>
        </row>
        <row r="44">
          <cell r="B44">
            <v>0.000488</v>
          </cell>
        </row>
        <row r="45">
          <cell r="B45">
            <v>0.0174</v>
          </cell>
        </row>
        <row r="46">
          <cell r="B46">
            <v>0.0245</v>
          </cell>
        </row>
        <row r="47">
          <cell r="B47">
            <v>0.4576243093922652</v>
          </cell>
        </row>
        <row r="48">
          <cell r="B48">
            <v>0.057</v>
          </cell>
        </row>
        <row r="49">
          <cell r="B49">
            <v>0.00569</v>
          </cell>
        </row>
        <row r="52">
          <cell r="B52">
            <v>0.29537569060773483</v>
          </cell>
        </row>
        <row r="53">
          <cell r="B53">
            <v>0.05668803067652699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r01cad1"/>
      <sheetName val="sr01cad2"/>
      <sheetName val="sr01cad3"/>
      <sheetName val="Diffuse and Fugitive"/>
      <sheetName val="5-1 and 5"/>
      <sheetName val="MEI Totals"/>
      <sheetName val="sr01cai1"/>
      <sheetName val="sr01cai2"/>
      <sheetName val="sr01cai3"/>
      <sheetName val="Pathway Doses"/>
      <sheetName val="sr01cap1"/>
      <sheetName val="sr01cap2"/>
      <sheetName val="sr01cap3"/>
      <sheetName val="Population Totals"/>
      <sheetName val="Totals"/>
    </sheetNames>
    <sheetDataSet>
      <sheetData sheetId="9">
        <row r="2">
          <cell r="D2">
            <v>3.2150579999999995</v>
          </cell>
        </row>
        <row r="3">
          <cell r="D3">
            <v>2.267701</v>
          </cell>
        </row>
        <row r="4">
          <cell r="D4">
            <v>0.03620052834</v>
          </cell>
        </row>
        <row r="5">
          <cell r="D5">
            <v>0.038535</v>
          </cell>
        </row>
      </sheetData>
      <sheetData sheetId="13">
        <row r="1">
          <cell r="B1">
            <v>4.79</v>
          </cell>
        </row>
        <row r="2">
          <cell r="B2">
            <v>8.33E-05</v>
          </cell>
        </row>
        <row r="3">
          <cell r="B3">
            <v>0.0011</v>
          </cell>
        </row>
        <row r="4">
          <cell r="B4">
            <v>0.0537</v>
          </cell>
        </row>
        <row r="7">
          <cell r="B7">
            <v>0.0399</v>
          </cell>
        </row>
        <row r="13">
          <cell r="B13">
            <v>0.00574</v>
          </cell>
        </row>
        <row r="19">
          <cell r="B19">
            <v>0.00427</v>
          </cell>
        </row>
        <row r="20">
          <cell r="B20">
            <v>1.34E-05</v>
          </cell>
        </row>
        <row r="33">
          <cell r="B33">
            <v>0.000256</v>
          </cell>
        </row>
        <row r="34">
          <cell r="B34">
            <v>1.9E-05</v>
          </cell>
        </row>
        <row r="35">
          <cell r="B35">
            <v>3.67E-09</v>
          </cell>
        </row>
        <row r="36">
          <cell r="B36">
            <v>5.4E-11</v>
          </cell>
        </row>
        <row r="37">
          <cell r="B37">
            <v>0.000286</v>
          </cell>
        </row>
        <row r="38">
          <cell r="B38">
            <v>0.000719</v>
          </cell>
        </row>
        <row r="39">
          <cell r="B39">
            <v>0.0239</v>
          </cell>
        </row>
        <row r="44">
          <cell r="B44">
            <v>0.000269</v>
          </cell>
        </row>
        <row r="61">
          <cell r="B61">
            <v>0.000375</v>
          </cell>
        </row>
        <row r="62">
          <cell r="B62">
            <v>5.77E-06</v>
          </cell>
        </row>
        <row r="63">
          <cell r="B63">
            <v>7.22E-10</v>
          </cell>
        </row>
        <row r="64">
          <cell r="B64">
            <v>6.78E-10</v>
          </cell>
        </row>
        <row r="65">
          <cell r="B65">
            <v>0.000237</v>
          </cell>
        </row>
        <row r="66">
          <cell r="B66">
            <v>4.9100000000000004E-06</v>
          </cell>
        </row>
        <row r="67">
          <cell r="B67">
            <v>1.85E-05</v>
          </cell>
        </row>
        <row r="78">
          <cell r="B78">
            <v>0.0166</v>
          </cell>
        </row>
        <row r="79">
          <cell r="B79">
            <v>0.000528</v>
          </cell>
        </row>
        <row r="80">
          <cell r="B80">
            <v>2.39E-06</v>
          </cell>
        </row>
        <row r="82">
          <cell r="B82">
            <v>0.0184</v>
          </cell>
        </row>
        <row r="83">
          <cell r="B83">
            <v>5.9E-05</v>
          </cell>
        </row>
        <row r="84">
          <cell r="B84">
            <v>5.38E-05</v>
          </cell>
        </row>
        <row r="88">
          <cell r="B88">
            <v>0.0155</v>
          </cell>
        </row>
        <row r="89">
          <cell r="B89">
            <v>0.299</v>
          </cell>
        </row>
        <row r="93">
          <cell r="B93">
            <v>0.053</v>
          </cell>
        </row>
        <row r="96">
          <cell r="B96">
            <v>0.00573</v>
          </cell>
        </row>
        <row r="100">
          <cell r="B100">
            <v>0.194</v>
          </cell>
        </row>
        <row r="101">
          <cell r="B101">
            <v>0.0377</v>
          </cell>
        </row>
        <row r="102">
          <cell r="B102">
            <v>0.000119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B22" sqref="B22"/>
    </sheetView>
  </sheetViews>
  <sheetFormatPr defaultColWidth="9.00390625" defaultRowHeight="12" customHeight="1"/>
  <cols>
    <col min="1" max="1" width="16.75390625" style="0" customWidth="1"/>
    <col min="2" max="2" width="16.75390625" style="10" customWidth="1"/>
    <col min="3" max="3" width="16.75390625" style="14" customWidth="1"/>
    <col min="4" max="4" width="3.125" style="6" customWidth="1"/>
    <col min="5" max="5" width="16.75390625" style="10" customWidth="1"/>
    <col min="6" max="6" width="16.75390625" style="14" customWidth="1"/>
    <col min="7" max="16384" width="11.375" style="0" customWidth="1"/>
  </cols>
  <sheetData>
    <row r="1" spans="1:6" ht="12" customHeight="1">
      <c r="A1" s="3"/>
      <c r="B1" s="9"/>
      <c r="C1" s="23"/>
      <c r="D1" s="5"/>
      <c r="E1" s="9"/>
      <c r="F1" s="23"/>
    </row>
    <row r="2" ht="12" customHeight="1">
      <c r="A2" s="1" t="s">
        <v>38</v>
      </c>
    </row>
    <row r="3" spans="1:6" ht="12" customHeight="1" thickBot="1">
      <c r="A3" s="2"/>
      <c r="B3" s="11"/>
      <c r="C3" s="24"/>
      <c r="D3" s="7"/>
      <c r="E3" s="11"/>
      <c r="F3" s="24"/>
    </row>
    <row r="5" ht="12" customHeight="1">
      <c r="D5" s="15" t="s">
        <v>0</v>
      </c>
    </row>
    <row r="6" spans="2:6" ht="12" customHeight="1">
      <c r="B6" s="17"/>
      <c r="C6" s="25"/>
      <c r="D6" s="18"/>
      <c r="E6" s="17"/>
      <c r="F6" s="25"/>
    </row>
    <row r="8" spans="2:6" s="1" customFormat="1" ht="12" customHeight="1">
      <c r="B8" s="12" t="s">
        <v>1</v>
      </c>
      <c r="C8" s="26"/>
      <c r="D8" s="8"/>
      <c r="E8" s="12" t="s">
        <v>37</v>
      </c>
      <c r="F8" s="26"/>
    </row>
    <row r="9" spans="2:6" s="1" customFormat="1" ht="12" customHeight="1">
      <c r="B9" s="13"/>
      <c r="C9" s="27"/>
      <c r="D9" s="8"/>
      <c r="E9" s="13"/>
      <c r="F9" s="27"/>
    </row>
    <row r="10" spans="2:6" s="1" customFormat="1" ht="12" customHeight="1">
      <c r="B10" s="13" t="s">
        <v>23</v>
      </c>
      <c r="C10" s="27" t="s">
        <v>2</v>
      </c>
      <c r="D10" s="8"/>
      <c r="E10" s="13" t="s">
        <v>23</v>
      </c>
      <c r="F10" s="27" t="s">
        <v>33</v>
      </c>
    </row>
    <row r="11" spans="1:6" s="1" customFormat="1" ht="12" customHeight="1">
      <c r="A11" s="19"/>
      <c r="B11" s="20"/>
      <c r="C11" s="28"/>
      <c r="D11" s="21"/>
      <c r="E11" s="20"/>
      <c r="F11" s="28"/>
    </row>
    <row r="13" ht="12" customHeight="1">
      <c r="A13" s="1" t="s">
        <v>3</v>
      </c>
    </row>
    <row r="15" spans="1:6" ht="12" customHeight="1">
      <c r="A15" t="s">
        <v>4</v>
      </c>
      <c r="B15" s="10">
        <f>'[3]Pathway Doses'!$D$4</f>
        <v>0.03620052834</v>
      </c>
      <c r="C15" s="14">
        <f>100*B15/B19</f>
        <v>0.6513821679067483</v>
      </c>
      <c r="E15" s="10">
        <f>'[2]96 T 53 (2)'!$B11</f>
        <v>0.0191</v>
      </c>
      <c r="F15" s="14">
        <f>100*E15/E19</f>
        <v>0.6552990016125158</v>
      </c>
    </row>
    <row r="16" spans="1:6" ht="12" customHeight="1">
      <c r="A16" t="s">
        <v>5</v>
      </c>
      <c r="B16" s="10">
        <f>'[3]Pathway Doses'!$D$5</f>
        <v>0.038535</v>
      </c>
      <c r="C16" s="14">
        <f>100*B16/B19</f>
        <v>0.693387997118015</v>
      </c>
      <c r="E16" s="10">
        <f>'[2]96 T 53 (2)'!$B12</f>
        <v>0.0302</v>
      </c>
      <c r="F16" s="14">
        <f>100*E16/E19</f>
        <v>1.036127217209318</v>
      </c>
    </row>
    <row r="17" spans="1:6" ht="12" customHeight="1">
      <c r="A17" t="s">
        <v>6</v>
      </c>
      <c r="B17" s="10">
        <f>'[3]Pathway Doses'!$D$3</f>
        <v>2.267701</v>
      </c>
      <c r="C17" s="14">
        <f>100*B17/B19</f>
        <v>40.804376656351884</v>
      </c>
      <c r="E17" s="10">
        <f>'[2]96 T 53 (2)'!$B13</f>
        <v>2.06</v>
      </c>
      <c r="F17" s="14">
        <f>100*E17/E19</f>
        <v>70.67622739904621</v>
      </c>
    </row>
    <row r="18" spans="1:6" ht="12" customHeight="1">
      <c r="A18" t="s">
        <v>7</v>
      </c>
      <c r="B18" s="10">
        <f>'[3]Pathway Doses'!$D$2</f>
        <v>3.2150579999999995</v>
      </c>
      <c r="C18" s="14">
        <f>100*B18/B19</f>
        <v>57.85085317862335</v>
      </c>
      <c r="E18" s="10">
        <f>SUM('[2]96 T 53 (2)'!$B$14:$B$16)</f>
        <v>0.8054</v>
      </c>
      <c r="F18" s="14">
        <f>100*E18/E19</f>
        <v>27.632346382131953</v>
      </c>
    </row>
    <row r="19" spans="1:6" s="1" customFormat="1" ht="12" customHeight="1">
      <c r="A19" s="1" t="s">
        <v>8</v>
      </c>
      <c r="B19" s="13">
        <f>SUM(B15:B18)</f>
        <v>5.5574945283399995</v>
      </c>
      <c r="C19" s="27"/>
      <c r="D19" s="8"/>
      <c r="E19" s="13">
        <f>SUM(E15:E18)</f>
        <v>2.9147000000000003</v>
      </c>
      <c r="F19" s="27"/>
    </row>
    <row r="21" ht="12" customHeight="1">
      <c r="A21" s="1" t="s">
        <v>9</v>
      </c>
    </row>
    <row r="23" ht="12" customHeight="1">
      <c r="A23" s="16" t="s">
        <v>10</v>
      </c>
    </row>
    <row r="25" spans="1:6" ht="12" customHeight="1">
      <c r="A25" t="s">
        <v>11</v>
      </c>
      <c r="B25" s="10">
        <f>SUM('[3]Population Totals'!$B$1:$B$2)</f>
        <v>4.7900833</v>
      </c>
      <c r="C25" s="14">
        <f>100*B25/$B$51</f>
        <v>86.12796154655133</v>
      </c>
      <c r="E25" s="10">
        <f>'[1]96 T 53 (2)'!$B28</f>
        <v>1.71</v>
      </c>
      <c r="F25" s="14">
        <f>100*E25/$E$51</f>
        <v>58.66313910230989</v>
      </c>
    </row>
    <row r="26" spans="1:6" ht="12" customHeight="1">
      <c r="A26" t="s">
        <v>27</v>
      </c>
      <c r="B26" s="10">
        <f>'[3]Population Totals'!$B$3</f>
        <v>0.0011</v>
      </c>
      <c r="C26" s="14">
        <f>100*B26/$B$51</f>
        <v>0.01977851986440538</v>
      </c>
      <c r="E26" s="10">
        <f>'[1]96 T 53 (2)'!$B29</f>
        <v>0.00167</v>
      </c>
      <c r="F26" s="14">
        <f>100*E26/$E$51</f>
        <v>0.05729090193032604</v>
      </c>
    </row>
    <row r="27" spans="1:6" ht="12" customHeight="1">
      <c r="A27" t="s">
        <v>12</v>
      </c>
      <c r="B27" s="10">
        <f>'[3]Population Totals'!$B$4</f>
        <v>0.0537</v>
      </c>
      <c r="C27" s="14">
        <f>100*B27/$B$51</f>
        <v>0.9655513788350625</v>
      </c>
      <c r="E27" s="10">
        <f>'[1]96 T 53 (2)'!$B30</f>
        <v>0.0191</v>
      </c>
      <c r="F27" s="14">
        <f>100*E27/$E$51</f>
        <v>0.6552432496222917</v>
      </c>
    </row>
    <row r="28" spans="1:6" ht="12" customHeight="1">
      <c r="A28" t="s">
        <v>13</v>
      </c>
      <c r="B28" s="10">
        <f>'[3]Population Totals'!$B$7</f>
        <v>0.0399</v>
      </c>
      <c r="C28" s="14">
        <f>100*B28/$B$51</f>
        <v>0.717420856899795</v>
      </c>
      <c r="E28" s="10">
        <f>'[1]96 T 53 (2)'!$B31</f>
        <v>0.217</v>
      </c>
      <c r="F28" s="14">
        <f>100*E28/$E$51</f>
        <v>7.444386658012425</v>
      </c>
    </row>
    <row r="30" ht="12" customHeight="1">
      <c r="A30" s="16" t="s">
        <v>14</v>
      </c>
    </row>
    <row r="32" spans="1:6" ht="12" customHeight="1">
      <c r="A32" t="s">
        <v>28</v>
      </c>
      <c r="B32" s="10">
        <f>'[3]Population Totals'!$B$13</f>
        <v>0.00574</v>
      </c>
      <c r="C32" s="14">
        <f aca="true" t="shared" si="0" ref="C32:C46">100*B32/$B$51</f>
        <v>0.10320791274698807</v>
      </c>
      <c r="E32" s="10">
        <f>'[2]96 T 53 (2)'!$B35</f>
        <v>0.00752</v>
      </c>
      <c r="F32" s="14">
        <f aca="true" t="shared" si="1" ref="F32:F46">100*E32/$E$51</f>
        <v>0.2579805883329651</v>
      </c>
    </row>
    <row r="33" spans="1:6" ht="12" customHeight="1">
      <c r="A33" t="s">
        <v>15</v>
      </c>
      <c r="B33" s="10">
        <f>SUM('[3]Population Totals'!$B$19:$B$20)</f>
        <v>0.004283400000000001</v>
      </c>
      <c r="C33" s="14">
        <f t="shared" si="0"/>
        <v>0.07701755635199455</v>
      </c>
      <c r="E33" s="10">
        <f>'[2]96 T 53 (2)'!$B36</f>
        <v>0.006411969323473021</v>
      </c>
      <c r="F33" s="14">
        <f t="shared" si="1"/>
        <v>0.2199685662822466</v>
      </c>
    </row>
    <row r="34" spans="1:6" ht="12" customHeight="1">
      <c r="A34" t="s">
        <v>29</v>
      </c>
      <c r="B34" s="10">
        <f>'[3]Population Totals'!$B$37</f>
        <v>0.000286</v>
      </c>
      <c r="C34" s="14">
        <f t="shared" si="0"/>
        <v>0.005142415164745398</v>
      </c>
      <c r="E34" s="10">
        <f>'[2]96 T 53 (2)'!$B37</f>
        <v>0.000445</v>
      </c>
      <c r="F34" s="14">
        <f t="shared" si="1"/>
        <v>0.01526613853832041</v>
      </c>
    </row>
    <row r="35" spans="1:6" ht="12" customHeight="1">
      <c r="A35" t="s">
        <v>16</v>
      </c>
      <c r="B35" s="10">
        <f>SUM('[3]Population Totals'!$B$38:$B$39)</f>
        <v>0.024619000000000002</v>
      </c>
      <c r="C35" s="14">
        <f t="shared" si="0"/>
        <v>0.44266125503799636</v>
      </c>
      <c r="E35" s="10">
        <f>'[2]96 T 53 (2)'!$B38</f>
        <v>0.0211</v>
      </c>
      <c r="F35" s="14">
        <f t="shared" si="1"/>
        <v>0.7238551082214846</v>
      </c>
    </row>
    <row r="36" spans="1:6" ht="12" customHeight="1">
      <c r="A36" t="s">
        <v>36</v>
      </c>
      <c r="B36" s="10">
        <f>'[3]Population Totals'!$B$44</f>
        <v>0.000269</v>
      </c>
      <c r="C36" s="14">
        <f t="shared" si="0"/>
        <v>0.0048367471304773145</v>
      </c>
      <c r="E36" s="10">
        <f>'[2]96 T 53 (2)'!$B39</f>
        <v>0.000332</v>
      </c>
      <c r="F36" s="14">
        <f t="shared" si="1"/>
        <v>0.011389568527466015</v>
      </c>
    </row>
    <row r="37" spans="1:6" ht="12" customHeight="1">
      <c r="A37" t="s">
        <v>40</v>
      </c>
      <c r="B37" s="10">
        <f>SUM('[3]Population Totals'!$B$61:$B$64)</f>
        <v>0.0003807714</v>
      </c>
      <c r="C37" s="14">
        <f t="shared" si="0"/>
        <v>0.006846449726088588</v>
      </c>
      <c r="E37" s="10">
        <f>'[2]96 T 53 (2)'!$B40</f>
        <v>0.000423</v>
      </c>
      <c r="F37" s="14">
        <f t="shared" si="1"/>
        <v>0.014511408093729288</v>
      </c>
    </row>
    <row r="38" spans="1:6" ht="12" customHeight="1">
      <c r="A38" t="s">
        <v>30</v>
      </c>
      <c r="B38" s="10">
        <f>SUM('[3]Population Totals'!$B$33:$B$36)</f>
        <v>0.000275003724</v>
      </c>
      <c r="C38" s="14">
        <f t="shared" si="0"/>
        <v>0.004944696925381322</v>
      </c>
      <c r="E38" s="10">
        <f>'[2]96 T 53 (2)'!$B41</f>
        <v>0.000302</v>
      </c>
      <c r="F38" s="14">
        <f t="shared" si="1"/>
        <v>0.01036039064847812</v>
      </c>
    </row>
    <row r="39" spans="1:6" ht="12" customHeight="1">
      <c r="A39" t="s">
        <v>31</v>
      </c>
      <c r="B39" s="10">
        <f>SUM('[3]Population Totals'!$B$65:$B$67)</f>
        <v>0.00026041</v>
      </c>
      <c r="C39" s="14">
        <f t="shared" si="0"/>
        <v>0.004682294870808913</v>
      </c>
      <c r="E39" s="10">
        <f>'[2]96 T 53 (2)'!$B42</f>
        <v>0.000978</v>
      </c>
      <c r="F39" s="14">
        <f t="shared" si="1"/>
        <v>0.03355119885500531</v>
      </c>
    </row>
    <row r="40" spans="1:6" ht="12" customHeight="1">
      <c r="A40" t="s">
        <v>17</v>
      </c>
      <c r="B40" s="10">
        <f>'[3]Population Totals'!$B$78</f>
        <v>0.0166</v>
      </c>
      <c r="C40" s="14">
        <f t="shared" si="0"/>
        <v>0.29847584522648113</v>
      </c>
      <c r="E40" s="10">
        <f>'[2]96 T 53 (2)'!$B43</f>
        <v>0.0149</v>
      </c>
      <c r="F40" s="14">
        <f t="shared" si="1"/>
        <v>0.5111583465639867</v>
      </c>
    </row>
    <row r="41" spans="1:6" ht="12" customHeight="1">
      <c r="A41" t="s">
        <v>32</v>
      </c>
      <c r="B41" s="10">
        <f>SUM('[3]Population Totals'!$B$79:$B$80)</f>
        <v>0.00053039</v>
      </c>
      <c r="C41" s="14">
        <f t="shared" si="0"/>
        <v>0.009536662864438153</v>
      </c>
      <c r="E41" s="10">
        <f>'[2]96 T 53 (2)'!$B44</f>
        <v>0.000488</v>
      </c>
      <c r="F41" s="14">
        <f t="shared" si="1"/>
        <v>0.016741293498203056</v>
      </c>
    </row>
    <row r="42" spans="1:6" ht="12" customHeight="1">
      <c r="A42" t="s">
        <v>18</v>
      </c>
      <c r="B42" s="10">
        <f>SUM('[3]Population Totals'!$B$82:$B$84)</f>
        <v>0.0185128</v>
      </c>
      <c r="C42" s="14">
        <f t="shared" si="0"/>
        <v>0.3328688932234217</v>
      </c>
      <c r="E42" s="10">
        <f>'[2]96 T 53 (2)'!$B45</f>
        <v>0.0174</v>
      </c>
      <c r="F42" s="14">
        <f t="shared" si="1"/>
        <v>0.5969231698129778</v>
      </c>
    </row>
    <row r="43" spans="1:6" ht="12" customHeight="1">
      <c r="A43" t="s">
        <v>19</v>
      </c>
      <c r="B43" s="10">
        <f>'[3]Population Totals'!$B$88</f>
        <v>0.0155</v>
      </c>
      <c r="C43" s="14">
        <f t="shared" si="0"/>
        <v>0.27869732536207575</v>
      </c>
      <c r="E43" s="10">
        <f>'[2]96 T 53 (2)'!$B46</f>
        <v>0.0245</v>
      </c>
      <c r="F43" s="14">
        <f t="shared" si="1"/>
        <v>0.8404952678401125</v>
      </c>
    </row>
    <row r="44" spans="1:6" ht="12" customHeight="1">
      <c r="A44" t="s">
        <v>20</v>
      </c>
      <c r="B44" s="10">
        <f>'[3]Population Totals'!$B$89</f>
        <v>0.299</v>
      </c>
      <c r="C44" s="14">
        <f t="shared" si="0"/>
        <v>5.376161308597461</v>
      </c>
      <c r="E44" s="10">
        <f>'[2]96 T 53 (2)'!$B47</f>
        <v>0.4576243093922652</v>
      </c>
      <c r="F44" s="14">
        <f t="shared" si="1"/>
        <v>15.699227203787693</v>
      </c>
    </row>
    <row r="45" spans="1:6" ht="12" customHeight="1">
      <c r="A45" t="s">
        <v>21</v>
      </c>
      <c r="B45" s="10">
        <f>'[3]Population Totals'!$B$93</f>
        <v>0.053</v>
      </c>
      <c r="C45" s="14">
        <f t="shared" si="0"/>
        <v>0.952965048012259</v>
      </c>
      <c r="E45" s="10">
        <f>'[2]96 T 53 (2)'!$B48</f>
        <v>0.057</v>
      </c>
      <c r="F45" s="14">
        <f t="shared" si="1"/>
        <v>1.9554379700769964</v>
      </c>
    </row>
    <row r="46" spans="1:6" ht="12" customHeight="1">
      <c r="A46" t="s">
        <v>22</v>
      </c>
      <c r="B46" s="10">
        <f>'[3]Population Totals'!$B$96</f>
        <v>0.00573</v>
      </c>
      <c r="C46" s="14">
        <f t="shared" si="0"/>
        <v>0.103028108020948</v>
      </c>
      <c r="E46" s="10">
        <f>'[2]96 T 53 (2)'!$B49</f>
        <v>0.00569</v>
      </c>
      <c r="F46" s="14">
        <f t="shared" si="1"/>
        <v>0.19520073771470364</v>
      </c>
    </row>
    <row r="47" spans="1:6" s="1" customFormat="1" ht="12" customHeight="1">
      <c r="A47"/>
      <c r="B47" s="22"/>
      <c r="C47" s="14"/>
      <c r="D47" s="8"/>
      <c r="E47" s="10"/>
      <c r="F47" s="14"/>
    </row>
    <row r="48" spans="1:6" ht="12" customHeight="1">
      <c r="A48" t="s">
        <v>34</v>
      </c>
      <c r="B48" s="10">
        <f>'[3]Population Totals'!$B$100</f>
        <v>0.194</v>
      </c>
      <c r="E48" s="10">
        <f>'[2]96 T 53 (2)'!$B52</f>
        <v>0.29537569060773483</v>
      </c>
      <c r="F48" s="14">
        <f>100*E48/$E$51</f>
        <v>10.13313755880842</v>
      </c>
    </row>
    <row r="49" spans="1:6" ht="12" customHeight="1">
      <c r="A49" t="s">
        <v>35</v>
      </c>
      <c r="B49" s="10">
        <f>SUM('[3]Population Totals'!$B$101:$B$102)</f>
        <v>0.037819</v>
      </c>
      <c r="E49" s="10">
        <f>'[2]96 T 53 (2)'!$B53</f>
        <v>0.05668803067652699</v>
      </c>
      <c r="F49" s="14">
        <f>100*E49/$E$51</f>
        <v>1.9447355725222883</v>
      </c>
    </row>
    <row r="51" spans="1:5" ht="12" customHeight="1">
      <c r="A51" s="1" t="s">
        <v>8</v>
      </c>
      <c r="B51" s="13">
        <f>SUM(B25:B50)</f>
        <v>5.561589075124002</v>
      </c>
      <c r="E51" s="13">
        <f>SUM(E25:E49)</f>
        <v>2.914948</v>
      </c>
    </row>
    <row r="52" spans="1:2" ht="12" customHeight="1">
      <c r="A52" s="29"/>
      <c r="B52" s="17"/>
    </row>
    <row r="53" ht="12" customHeight="1">
      <c r="A53" s="4" t="s">
        <v>25</v>
      </c>
    </row>
    <row r="54" ht="12" customHeight="1">
      <c r="A54" s="4" t="s">
        <v>26</v>
      </c>
    </row>
    <row r="55" ht="12" customHeight="1">
      <c r="A55" s="4" t="s">
        <v>24</v>
      </c>
    </row>
    <row r="56" ht="12" customHeight="1">
      <c r="A56" s="4" t="s">
        <v>39</v>
      </c>
    </row>
  </sheetData>
  <printOptions/>
  <pageMargins left="1" right="0.75" top="0.9" bottom="0.75" header="0.5" footer="0.5"/>
  <pageSetup fitToHeight="1" fitToWidth="1" horizontalDpi="600" verticalDpi="600" orientation="portrait" scale="98" r:id="rId1"/>
  <headerFooter alignWithMargins="0">
    <oddHeader>&amp;C&amp;"Geneva,Bold"&amp;11A14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l3230</cp:lastModifiedBy>
  <cp:lastPrinted>2002-04-29T17:31:54Z</cp:lastPrinted>
  <dcterms:created xsi:type="dcterms:W3CDTF">2002-04-23T16:23:48Z</dcterms:created>
  <cp:category/>
  <cp:version/>
  <cp:contentType/>
  <cp:contentStatus/>
</cp:coreProperties>
</file>