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7725" activeTab="0"/>
  </bookViews>
  <sheets>
    <sheet name="2001 L-5" sheetId="1" r:id="rId1"/>
    <sheet name="Support for L-5" sheetId="2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7" authorId="0">
      <text>
        <r>
          <rPr>
            <sz val="8"/>
            <rFont val="Tahoma"/>
            <family val="0"/>
          </rPr>
          <t>From Support L-5</t>
        </r>
      </text>
    </comment>
    <comment ref="D11" authorId="0">
      <text>
        <r>
          <rPr>
            <sz val="8"/>
            <rFont val="Tahoma"/>
            <family val="0"/>
          </rPr>
          <t>From L-4. Calculated. E 38</t>
        </r>
      </text>
    </comment>
    <comment ref="E11" authorId="0">
      <text>
        <r>
          <rPr>
            <sz val="8"/>
            <rFont val="Tahoma"/>
            <family val="0"/>
          </rPr>
          <t>Concentration From C24 x 3000</t>
        </r>
      </text>
    </comment>
  </commentList>
</comments>
</file>

<file path=xl/sharedStrings.xml><?xml version="1.0" encoding="utf-8"?>
<sst xmlns="http://schemas.openxmlformats.org/spreadsheetml/2006/main" count="67" uniqueCount="55">
  <si>
    <t>Conc,pCi/g</t>
  </si>
  <si>
    <t>Activity in Fish</t>
  </si>
  <si>
    <t>Cs-137</t>
  </si>
  <si>
    <t>River Mile 120 wtd avg conc</t>
  </si>
  <si>
    <t>&lt;---Used for maximum individual &amp; pop. dose</t>
  </si>
  <si>
    <t>LADTAP</t>
  </si>
  <si>
    <t>RM 120</t>
  </si>
  <si>
    <t>Calc Fish</t>
  </si>
  <si>
    <t>Meas Fish</t>
  </si>
  <si>
    <t>Ratio</t>
  </si>
  <si>
    <t>Released</t>
  </si>
  <si>
    <t>BAF</t>
  </si>
  <si>
    <t>Flow, cfs</t>
  </si>
  <si>
    <t>meas/calc</t>
  </si>
  <si>
    <t>RM120-Max Ind</t>
  </si>
  <si>
    <t>Ratios (right column) are multipliers for measured releases in order for LADTAP to</t>
  </si>
  <si>
    <t xml:space="preserve">calculate the appropriate dose using the built in BAF factors.  Calculated release values </t>
  </si>
  <si>
    <t>used in LADTAP calculations are shown below:</t>
  </si>
  <si>
    <t>Multiplier</t>
  </si>
  <si>
    <t>Meas Ci</t>
  </si>
  <si>
    <t>Calc Ci</t>
  </si>
  <si>
    <t>(ratio)</t>
  </si>
  <si>
    <t>Release</t>
  </si>
  <si>
    <t>Cs-137 direct releases:</t>
  </si>
  <si>
    <t>Ci</t>
  </si>
  <si>
    <t>pCi/ml</t>
  </si>
  <si>
    <t>ml</t>
  </si>
  <si>
    <t>Ratios of Measured/Calculated Conc. of Cs-137 in fish</t>
  </si>
  <si>
    <t>Year</t>
  </si>
  <si>
    <t>25.3 to 28.6</t>
  </si>
  <si>
    <t xml:space="preserve">Calc Cs-137 conc = </t>
  </si>
  <si>
    <t>Measured Ci</t>
  </si>
  <si>
    <t>[used as the source term for Cs-137]</t>
  </si>
  <si>
    <t>Adjustment of Cs-137 Liquid Release Values Based on Measured Fish Concentrations</t>
  </si>
  <si>
    <t>2001 total flow RM 120:</t>
  </si>
  <si>
    <t>Cesium-137 Measured Concentrations in River Mile 120 Fish</t>
  </si>
  <si>
    <t># comp</t>
  </si>
  <si>
    <t>Number of</t>
  </si>
  <si>
    <t>Cs-137, pCi/g</t>
  </si>
  <si>
    <t>X avg. conc.</t>
  </si>
  <si>
    <t>Location</t>
  </si>
  <si>
    <t>Species</t>
  </si>
  <si>
    <t>Composites</t>
  </si>
  <si>
    <t>Maximum</t>
  </si>
  <si>
    <t>Minimum</t>
  </si>
  <si>
    <t>Average</t>
  </si>
  <si>
    <t>pCi/g</t>
  </si>
  <si>
    <t>River  Mile 120</t>
  </si>
  <si>
    <t>panfish</t>
  </si>
  <si>
    <t>X</t>
  </si>
  <si>
    <t xml:space="preserve">catfish </t>
  </si>
  <si>
    <t>bass</t>
  </si>
  <si>
    <t>Total Comp</t>
  </si>
  <si>
    <t>Sum =</t>
  </si>
  <si>
    <t>Overall weighted average-----&gt;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</si>
</sst>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E+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ahom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Border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3" xfId="0" applyNumberFormat="1" applyBorder="1" applyAlignment="1">
      <alignment/>
    </xf>
    <xf numFmtId="11" fontId="0" fillId="0" borderId="1" xfId="0" applyNumberFormat="1" applyBorder="1" applyAlignment="1">
      <alignment/>
    </xf>
    <xf numFmtId="11" fontId="0" fillId="0" borderId="1" xfId="0" applyNumberFormat="1" applyBorder="1" applyAlignment="1">
      <alignment horizontal="center"/>
    </xf>
    <xf numFmtId="11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11" fontId="0" fillId="0" borderId="10" xfId="0" applyNumberFormat="1" applyBorder="1" applyAlignment="1">
      <alignment/>
    </xf>
    <xf numFmtId="11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14.00390625" style="0" customWidth="1"/>
    <col min="2" max="16384" width="11.375" style="0" customWidth="1"/>
  </cols>
  <sheetData>
    <row r="1" spans="1:7" ht="12.75">
      <c r="A1" s="35"/>
      <c r="B1" s="36"/>
      <c r="C1" s="36"/>
      <c r="D1" s="36"/>
      <c r="E1" s="36"/>
      <c r="F1" s="36"/>
      <c r="G1" s="36"/>
    </row>
    <row r="2" ht="12.75">
      <c r="A2" s="1" t="s">
        <v>33</v>
      </c>
    </row>
    <row r="3" spans="1:7" ht="13.5" thickBot="1">
      <c r="A3" s="31"/>
      <c r="B3" s="32"/>
      <c r="C3" s="32"/>
      <c r="D3" s="32"/>
      <c r="E3" s="32"/>
      <c r="F3" s="32"/>
      <c r="G3" s="32"/>
    </row>
    <row r="5" spans="3:7" ht="12.75">
      <c r="C5" s="2" t="s">
        <v>0</v>
      </c>
      <c r="G5" s="8"/>
    </row>
    <row r="6" spans="1:3" ht="12.75">
      <c r="A6" s="1" t="s">
        <v>1</v>
      </c>
      <c r="C6" s="3" t="s">
        <v>2</v>
      </c>
    </row>
    <row r="7" spans="1:4" ht="12.75">
      <c r="A7" t="s">
        <v>3</v>
      </c>
      <c r="C7" s="12">
        <v>0.0466</v>
      </c>
      <c r="D7" t="s">
        <v>4</v>
      </c>
    </row>
    <row r="9" spans="2:7" ht="12.75">
      <c r="B9" s="13" t="s">
        <v>31</v>
      </c>
      <c r="C9" s="13" t="s">
        <v>5</v>
      </c>
      <c r="D9" s="13" t="s">
        <v>6</v>
      </c>
      <c r="E9" s="13" t="s">
        <v>7</v>
      </c>
      <c r="F9" s="13" t="s">
        <v>8</v>
      </c>
      <c r="G9" s="17" t="s">
        <v>9</v>
      </c>
    </row>
    <row r="10" spans="1:7" ht="12.75">
      <c r="A10" t="s">
        <v>2</v>
      </c>
      <c r="B10" s="14" t="s">
        <v>10</v>
      </c>
      <c r="C10" s="14" t="s">
        <v>11</v>
      </c>
      <c r="D10" s="14" t="s">
        <v>12</v>
      </c>
      <c r="E10" s="14" t="s">
        <v>0</v>
      </c>
      <c r="F10" s="14" t="s">
        <v>0</v>
      </c>
      <c r="G10" s="18" t="s">
        <v>13</v>
      </c>
    </row>
    <row r="11" spans="1:7" ht="12.75">
      <c r="A11" t="s">
        <v>14</v>
      </c>
      <c r="B11" s="21">
        <v>0.0805</v>
      </c>
      <c r="C11" s="17">
        <v>3000</v>
      </c>
      <c r="D11" s="22">
        <v>4743</v>
      </c>
      <c r="E11" s="21">
        <f>C25*3000</f>
        <v>0.057018070351048285</v>
      </c>
      <c r="F11" s="21">
        <f>C7</f>
        <v>0.0466</v>
      </c>
      <c r="G11" s="23">
        <f>F11/E11</f>
        <v>0.8172847610081083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8" spans="2:4" ht="12.75">
      <c r="B18" s="13" t="s">
        <v>18</v>
      </c>
      <c r="C18" s="13" t="s">
        <v>19</v>
      </c>
      <c r="D18" s="13" t="s">
        <v>20</v>
      </c>
    </row>
    <row r="19" spans="1:4" ht="12.75">
      <c r="A19" t="s">
        <v>2</v>
      </c>
      <c r="B19" s="14" t="s">
        <v>21</v>
      </c>
      <c r="C19" s="14" t="s">
        <v>22</v>
      </c>
      <c r="D19" s="19" t="s">
        <v>22</v>
      </c>
    </row>
    <row r="20" spans="1:5" ht="12.75">
      <c r="A20" t="s">
        <v>14</v>
      </c>
      <c r="B20" s="23">
        <f>G11</f>
        <v>0.8172847610081083</v>
      </c>
      <c r="C20" s="21">
        <f>B11</f>
        <v>0.0805</v>
      </c>
      <c r="D20" s="24">
        <f>B20*C20</f>
        <v>0.06579142326115273</v>
      </c>
      <c r="E20" t="s">
        <v>32</v>
      </c>
    </row>
    <row r="23" spans="1:5" ht="12.75">
      <c r="A23" t="s">
        <v>23</v>
      </c>
      <c r="C23" s="12">
        <f>B11</f>
        <v>0.0805</v>
      </c>
      <c r="D23" t="s">
        <v>24</v>
      </c>
      <c r="E23" s="15"/>
    </row>
    <row r="24" spans="1:5" ht="12.75">
      <c r="A24" t="s">
        <v>34</v>
      </c>
      <c r="C24" s="12">
        <f>D11*60*60*24*365*12*12*12*2.54*2.54*2.54</f>
        <v>4235499351576355</v>
      </c>
      <c r="D24" t="s">
        <v>26</v>
      </c>
      <c r="E24" s="15"/>
    </row>
    <row r="25" spans="1:4" ht="12.75">
      <c r="A25" t="s">
        <v>30</v>
      </c>
      <c r="C25" s="12">
        <f>C23*1000000000000/C24</f>
        <v>1.9006023450349427E-05</v>
      </c>
      <c r="D25" t="s">
        <v>25</v>
      </c>
    </row>
    <row r="27" spans="1:6" ht="12.75">
      <c r="A27" s="4" t="s">
        <v>27</v>
      </c>
      <c r="B27" s="5"/>
      <c r="C27" s="5"/>
      <c r="D27" s="5"/>
      <c r="E27" s="5"/>
      <c r="F27" s="6"/>
    </row>
    <row r="28" spans="1:6" ht="12.75">
      <c r="A28" s="7"/>
      <c r="B28" s="8"/>
      <c r="C28" s="8"/>
      <c r="D28" s="8"/>
      <c r="E28" s="8"/>
      <c r="F28" s="9"/>
    </row>
    <row r="29" spans="1:6" ht="12.75">
      <c r="A29" s="7"/>
      <c r="B29" s="8"/>
      <c r="C29" s="18" t="s">
        <v>28</v>
      </c>
      <c r="D29" s="18" t="s">
        <v>9</v>
      </c>
      <c r="E29" s="8"/>
      <c r="F29" s="9"/>
    </row>
    <row r="30" spans="1:6" ht="12.75">
      <c r="A30" s="7"/>
      <c r="B30" s="8"/>
      <c r="C30" s="20">
        <v>1985</v>
      </c>
      <c r="D30" s="11">
        <v>5.2</v>
      </c>
      <c r="E30" s="8"/>
      <c r="F30" s="9"/>
    </row>
    <row r="31" spans="1:6" ht="12.75">
      <c r="A31" s="7"/>
      <c r="B31" s="8"/>
      <c r="C31" s="20">
        <v>1986</v>
      </c>
      <c r="D31" s="11">
        <v>8.4</v>
      </c>
      <c r="E31" s="8"/>
      <c r="F31" s="9"/>
    </row>
    <row r="32" spans="1:6" ht="12.75">
      <c r="A32" s="7"/>
      <c r="B32" s="8"/>
      <c r="C32" s="20">
        <v>1987</v>
      </c>
      <c r="D32" s="11">
        <v>3</v>
      </c>
      <c r="E32" s="8"/>
      <c r="F32" s="9"/>
    </row>
    <row r="33" spans="1:6" ht="12.75">
      <c r="A33" s="7"/>
      <c r="B33" s="8"/>
      <c r="C33" s="20">
        <v>1988</v>
      </c>
      <c r="D33" s="11">
        <v>1.4</v>
      </c>
      <c r="E33" s="8"/>
      <c r="F33" s="9"/>
    </row>
    <row r="34" spans="1:6" ht="12.75">
      <c r="A34" s="7"/>
      <c r="B34" s="8"/>
      <c r="C34" s="20">
        <v>1989</v>
      </c>
      <c r="D34" s="11">
        <v>1.2</v>
      </c>
      <c r="E34" s="8"/>
      <c r="F34" s="9"/>
    </row>
    <row r="35" spans="1:6" ht="12.75">
      <c r="A35" s="7"/>
      <c r="B35" s="8"/>
      <c r="C35" s="20">
        <v>1990</v>
      </c>
      <c r="D35" s="11">
        <v>6.8</v>
      </c>
      <c r="E35" s="8"/>
      <c r="F35" s="9"/>
    </row>
    <row r="36" spans="1:6" ht="12.75">
      <c r="A36" s="7"/>
      <c r="B36" s="8"/>
      <c r="C36" s="20">
        <v>1991</v>
      </c>
      <c r="D36" s="11" t="s">
        <v>29</v>
      </c>
      <c r="E36" s="8"/>
      <c r="F36" s="9"/>
    </row>
    <row r="37" spans="1:6" ht="12.75">
      <c r="A37" s="7"/>
      <c r="B37" s="8"/>
      <c r="C37" s="20">
        <v>1992</v>
      </c>
      <c r="D37" s="11">
        <v>1.2</v>
      </c>
      <c r="E37" s="8"/>
      <c r="F37" s="9"/>
    </row>
    <row r="38" spans="1:6" ht="12.75">
      <c r="A38" s="7"/>
      <c r="B38" s="8"/>
      <c r="C38" s="20">
        <v>1993</v>
      </c>
      <c r="D38" s="11">
        <v>1.1</v>
      </c>
      <c r="E38" s="8"/>
      <c r="F38" s="9"/>
    </row>
    <row r="39" spans="1:6" ht="12.75">
      <c r="A39" s="7"/>
      <c r="B39" s="8"/>
      <c r="C39" s="20">
        <v>1994</v>
      </c>
      <c r="D39" s="11">
        <v>1.43</v>
      </c>
      <c r="E39" s="8"/>
      <c r="F39" s="9"/>
    </row>
    <row r="40" spans="1:6" ht="12.75">
      <c r="A40" s="7"/>
      <c r="B40" s="8"/>
      <c r="C40" s="20">
        <v>1995</v>
      </c>
      <c r="D40" s="11">
        <v>3.1</v>
      </c>
      <c r="E40" s="8"/>
      <c r="F40" s="9"/>
    </row>
    <row r="41" spans="1:6" ht="12.75">
      <c r="A41" s="7"/>
      <c r="B41" s="8"/>
      <c r="C41" s="20">
        <v>1996</v>
      </c>
      <c r="D41" s="11">
        <v>1.3</v>
      </c>
      <c r="E41" s="8"/>
      <c r="F41" s="9"/>
    </row>
    <row r="42" spans="1:6" ht="12.75">
      <c r="A42" s="7"/>
      <c r="B42" s="8"/>
      <c r="C42" s="20">
        <v>1997</v>
      </c>
      <c r="D42" s="11">
        <v>2.6</v>
      </c>
      <c r="E42" s="8"/>
      <c r="F42" s="9"/>
    </row>
    <row r="43" spans="1:6" ht="12.75">
      <c r="A43" s="7"/>
      <c r="B43" s="8"/>
      <c r="C43" s="20">
        <v>1998</v>
      </c>
      <c r="D43" s="11">
        <v>1.2</v>
      </c>
      <c r="E43" s="8"/>
      <c r="F43" s="9"/>
    </row>
    <row r="44" spans="1:6" ht="12.75">
      <c r="A44" s="7"/>
      <c r="C44" s="17">
        <v>1999</v>
      </c>
      <c r="D44" s="17">
        <v>2.3</v>
      </c>
      <c r="F44" s="9"/>
    </row>
    <row r="45" spans="1:6" ht="12.75">
      <c r="A45" s="7"/>
      <c r="C45" s="17">
        <v>2000</v>
      </c>
      <c r="D45" s="17">
        <v>1.1</v>
      </c>
      <c r="F45" s="9"/>
    </row>
    <row r="46" spans="1:6" ht="12.75">
      <c r="A46" s="16"/>
      <c r="B46" s="3"/>
      <c r="C46" s="18">
        <v>2001</v>
      </c>
      <c r="D46" s="18">
        <v>0.8</v>
      </c>
      <c r="E46" s="3"/>
      <c r="F46" s="10"/>
    </row>
  </sheetData>
  <printOptions/>
  <pageMargins left="0.8" right="0.8" top="1.05" bottom="1.05" header="0.5" footer="0.5"/>
  <pageSetup horizontalDpi="600" verticalDpi="600" orientation="portrait" r:id="rId3"/>
  <headerFooter alignWithMargins="0">
    <oddHeader>&amp;C&amp;"Geneva,Bold"&amp;11L5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28" sqref="C28"/>
    </sheetView>
  </sheetViews>
  <sheetFormatPr defaultColWidth="9.00390625" defaultRowHeight="12.75"/>
  <cols>
    <col min="1" max="1" width="13.625" style="0" customWidth="1"/>
    <col min="2" max="2" width="11.75390625" style="0" customWidth="1"/>
    <col min="3" max="3" width="11.75390625" style="17" customWidth="1"/>
    <col min="4" max="7" width="11.75390625" style="12" customWidth="1"/>
    <col min="8" max="16384" width="11.375" style="0" customWidth="1"/>
  </cols>
  <sheetData>
    <row r="1" spans="1:7" ht="12.75">
      <c r="A1" s="35"/>
      <c r="B1" s="36"/>
      <c r="C1" s="37"/>
      <c r="D1" s="38"/>
      <c r="E1" s="38"/>
      <c r="F1" s="38"/>
      <c r="G1" s="38"/>
    </row>
    <row r="2" ht="12.75">
      <c r="A2" s="1" t="s">
        <v>35</v>
      </c>
    </row>
    <row r="3" spans="1:7" ht="13.5" thickBot="1">
      <c r="A3" s="31"/>
      <c r="B3" s="32"/>
      <c r="C3" s="33"/>
      <c r="D3" s="34"/>
      <c r="E3" s="34"/>
      <c r="F3" s="34"/>
      <c r="G3" s="34"/>
    </row>
    <row r="4" ht="12.75">
      <c r="A4" s="1"/>
    </row>
    <row r="5" ht="12.75">
      <c r="G5" s="21" t="s">
        <v>36</v>
      </c>
    </row>
    <row r="6" spans="3:7" ht="12.75">
      <c r="C6" s="17" t="s">
        <v>37</v>
      </c>
      <c r="D6" s="25"/>
      <c r="E6" s="25" t="s">
        <v>38</v>
      </c>
      <c r="F6" s="25"/>
      <c r="G6" s="21" t="s">
        <v>39</v>
      </c>
    </row>
    <row r="7" spans="1:7" ht="12.75">
      <c r="A7" s="3" t="s">
        <v>40</v>
      </c>
      <c r="B7" s="3" t="s">
        <v>41</v>
      </c>
      <c r="C7" s="18" t="s">
        <v>42</v>
      </c>
      <c r="D7" s="26" t="s">
        <v>43</v>
      </c>
      <c r="E7" s="26" t="s">
        <v>44</v>
      </c>
      <c r="F7" s="26" t="s">
        <v>45</v>
      </c>
      <c r="G7" s="26" t="s">
        <v>46</v>
      </c>
    </row>
    <row r="8" spans="1:7" ht="12.75">
      <c r="A8" s="8"/>
      <c r="B8" s="8"/>
      <c r="C8" s="20"/>
      <c r="D8" s="27"/>
      <c r="E8" s="27"/>
      <c r="F8" s="27"/>
      <c r="G8" s="27"/>
    </row>
    <row r="9" spans="4:7" ht="12.75">
      <c r="D9"/>
      <c r="E9"/>
      <c r="F9"/>
      <c r="G9"/>
    </row>
    <row r="10" spans="1:7" ht="12.75">
      <c r="A10" t="s">
        <v>47</v>
      </c>
      <c r="B10" t="s">
        <v>48</v>
      </c>
      <c r="C10" s="17">
        <v>3</v>
      </c>
      <c r="D10" s="21" t="s">
        <v>49</v>
      </c>
      <c r="E10" s="21" t="s">
        <v>49</v>
      </c>
      <c r="F10" s="21">
        <v>0.0327</v>
      </c>
      <c r="G10" s="21">
        <f>C10*F10</f>
        <v>0.09809999999999999</v>
      </c>
    </row>
    <row r="11" spans="2:7" ht="12.75">
      <c r="B11" t="s">
        <v>50</v>
      </c>
      <c r="C11" s="17">
        <v>3</v>
      </c>
      <c r="D11" s="21" t="s">
        <v>49</v>
      </c>
      <c r="E11" s="21" t="s">
        <v>49</v>
      </c>
      <c r="F11" s="21">
        <v>0.053</v>
      </c>
      <c r="G11" s="21">
        <f>C11*F11</f>
        <v>0.159</v>
      </c>
    </row>
    <row r="12" spans="2:7" ht="12.75">
      <c r="B12" t="s">
        <v>51</v>
      </c>
      <c r="C12" s="17">
        <v>3</v>
      </c>
      <c r="D12" s="21" t="s">
        <v>49</v>
      </c>
      <c r="E12" s="21" t="s">
        <v>49</v>
      </c>
      <c r="F12" s="21">
        <v>0.054</v>
      </c>
      <c r="G12" s="21">
        <f>C12*F12</f>
        <v>0.162</v>
      </c>
    </row>
    <row r="13" ht="12.75">
      <c r="G13" s="26"/>
    </row>
    <row r="14" spans="2:7" ht="12.75">
      <c r="B14" t="s">
        <v>52</v>
      </c>
      <c r="C14" s="17">
        <f>SUM(C9:C13)</f>
        <v>9</v>
      </c>
      <c r="F14" s="21" t="s">
        <v>53</v>
      </c>
      <c r="G14" s="21">
        <f>SUM(G9:G13)</f>
        <v>0.41910000000000003</v>
      </c>
    </row>
    <row r="17" spans="3:6" ht="12.75">
      <c r="C17" s="28" t="s">
        <v>54</v>
      </c>
      <c r="D17" s="29"/>
      <c r="E17" s="30"/>
      <c r="F17" s="30">
        <f>G14/C14</f>
        <v>0.04656666666666667</v>
      </c>
    </row>
  </sheetData>
  <printOptions/>
  <pageMargins left="0.8" right="0.8" top="1.05" bottom="1.0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l3230</cp:lastModifiedBy>
  <cp:lastPrinted>2002-04-26T19:28:06Z</cp:lastPrinted>
  <dcterms:created xsi:type="dcterms:W3CDTF">2002-04-30T18:00:57Z</dcterms:created>
  <cp:category/>
  <cp:version/>
  <cp:contentType/>
  <cp:contentStatus/>
</cp:coreProperties>
</file>