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/>
  <bookViews>
    <workbookView xWindow="1065" yWindow="30" windowWidth="14325" windowHeight="13635"/>
  </bookViews>
  <sheets>
    <sheet name="2013 Data Table 6-10" sheetId="1" r:id="rId1"/>
    <sheet name="Support for 6-10" sheetId="2" r:id="rId2"/>
  </sheets>
  <calcPr calcId="145621"/>
</workbook>
</file>

<file path=xl/calcChain.xml><?xml version="1.0" encoding="utf-8"?>
<calcChain xmlns="http://schemas.openxmlformats.org/spreadsheetml/2006/main">
  <c r="E15" i="2" l="1"/>
  <c r="E12" i="2"/>
  <c r="F27" i="1" l="1"/>
  <c r="E9" i="2"/>
  <c r="E10" i="2"/>
  <c r="E11" i="2"/>
  <c r="C22" i="1"/>
  <c r="C21" i="1"/>
  <c r="C23" i="1"/>
  <c r="E11" i="1"/>
  <c r="C12" i="2"/>
  <c r="C19" i="1"/>
  <c r="C7" i="1" l="1"/>
  <c r="F11" i="1" s="1"/>
  <c r="G11" i="1" s="1"/>
  <c r="B19" i="1" s="1"/>
  <c r="D19" i="1" s="1"/>
</calcChain>
</file>

<file path=xl/comments1.xml><?xml version="1.0" encoding="utf-8"?>
<comments xmlns="http://schemas.openxmlformats.org/spreadsheetml/2006/main">
  <authors>
    <author>A satisfied Microsoft Office user</author>
  </authors>
  <commentList>
    <comment ref="C7" authorId="0">
      <text>
        <r>
          <rPr>
            <sz val="8"/>
            <color indexed="81"/>
            <rFont val="Tahoma"/>
          </rPr>
          <t>From Support L-5</t>
        </r>
      </text>
    </comment>
    <comment ref="D11" authorId="0">
      <text>
        <r>
          <rPr>
            <sz val="8"/>
            <color indexed="81"/>
            <rFont val="Tahoma"/>
          </rPr>
          <t>From L-4. Calculated. E 38</t>
        </r>
      </text>
    </comment>
    <comment ref="E11" authorId="0">
      <text>
        <r>
          <rPr>
            <sz val="8"/>
            <color indexed="81"/>
            <rFont val="Tahoma"/>
          </rPr>
          <t>Concentration From C25 x 3000</t>
        </r>
      </text>
    </comment>
  </commentList>
</comments>
</file>

<file path=xl/sharedStrings.xml><?xml version="1.0" encoding="utf-8"?>
<sst xmlns="http://schemas.openxmlformats.org/spreadsheetml/2006/main" count="65" uniqueCount="55">
  <si>
    <t>Conc,pCi/g</t>
  </si>
  <si>
    <t>Activity in Fish</t>
  </si>
  <si>
    <t>Cs-137</t>
  </si>
  <si>
    <t>LADTAP</t>
  </si>
  <si>
    <t>Calc Fish</t>
  </si>
  <si>
    <t>Meas Fish</t>
  </si>
  <si>
    <t>Ratio</t>
  </si>
  <si>
    <t>Released</t>
  </si>
  <si>
    <t>BAF</t>
  </si>
  <si>
    <t>Flow, cfs</t>
  </si>
  <si>
    <t>meas/calc</t>
  </si>
  <si>
    <t>Ratios (right column) are multipliers for measured releases in order for LADTAP to</t>
  </si>
  <si>
    <t xml:space="preserve">calculate the appropriate dose using the built in BAF factors.  Calculated release values </t>
  </si>
  <si>
    <t>used in LADTAP calculations are shown below:</t>
  </si>
  <si>
    <t>Multiplier</t>
  </si>
  <si>
    <t>Calc Ci</t>
  </si>
  <si>
    <t>(ratio)</t>
  </si>
  <si>
    <t>Release</t>
  </si>
  <si>
    <t>Cs-137 direct releases:</t>
  </si>
  <si>
    <t>Ci</t>
  </si>
  <si>
    <t>pCi/ml</t>
  </si>
  <si>
    <t>ml</t>
  </si>
  <si>
    <t>Ratios of Measured/Calculated Conc. of Cs-137 in fish</t>
  </si>
  <si>
    <t>Year</t>
  </si>
  <si>
    <t>25.3 to 28.6</t>
  </si>
  <si>
    <t xml:space="preserve">Calc Cs-137 conc = </t>
  </si>
  <si>
    <t>Measured Ci</t>
  </si>
  <si>
    <t># comp</t>
  </si>
  <si>
    <t>Number of</t>
  </si>
  <si>
    <t>Cs-137, pCi/g</t>
  </si>
  <si>
    <t>X avg. conc.</t>
  </si>
  <si>
    <t>Location</t>
  </si>
  <si>
    <t>Species</t>
  </si>
  <si>
    <t>Composites</t>
  </si>
  <si>
    <t>Average</t>
  </si>
  <si>
    <t>pCi/g</t>
  </si>
  <si>
    <t xml:space="preserve">catfish </t>
  </si>
  <si>
    <t>bass</t>
  </si>
  <si>
    <t>Sum =</t>
  </si>
  <si>
    <t>Overall weighted average-----&gt;</t>
  </si>
  <si>
    <t>River  Mile 118.8</t>
  </si>
  <si>
    <t>River Mile 118.8 wtd avg conc</t>
  </si>
  <si>
    <t>RM 118.8</t>
  </si>
  <si>
    <t>RM118.8-Max Ind</t>
  </si>
  <si>
    <t>(see note below)</t>
  </si>
  <si>
    <t>Total Composites</t>
  </si>
  <si>
    <t>&lt;---Normally used for maximum individual &amp; pop. dose</t>
  </si>
  <si>
    <t>panfish</t>
  </si>
  <si>
    <t>Adjustment of Cs-137 Liquid Release Based on Fish Concentrations</t>
  </si>
  <si>
    <t>Cesium-137 Measured Mean Concentrations in River Mile 118.8 Fish</t>
  </si>
  <si>
    <t>Data Table 6-10, Adjustment of Cs-137 Release</t>
  </si>
  <si>
    <t>2013 total effective flow RM 118.8:</t>
  </si>
  <si>
    <t>NOTE: FOR 2013, THE CALCULATED CS-137 EFFLUENT RELEASE VALUE OF</t>
  </si>
  <si>
    <t>0.0334 CURIE WAS USED IN THE DOSE CALCULATIONS INSTEAD OF THE</t>
  </si>
  <si>
    <t>MEASURED EFFLUENT VALUE OF 0.0142 CURIE.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</si>
</sst>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>
    <font>
      <sz val="10"/>
      <name val="Geneva"/>
    </font>
    <font>
      <b/>
      <sz val="10"/>
      <name val="Geneva"/>
    </font>
    <font>
      <i/>
      <sz val="10"/>
      <name val="Geneva"/>
    </font>
    <font>
      <sz val="10"/>
      <name val="Geneva"/>
    </font>
    <font>
      <sz val="8"/>
      <color indexed="81"/>
      <name val="Tahoma"/>
    </font>
    <font>
      <sz val="12"/>
      <name val="Geneva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164" fontId="0" fillId="0" borderId="0" xfId="0" applyNumberFormat="1" applyBorder="1" applyAlignment="1">
      <alignment horizontal="center"/>
    </xf>
    <xf numFmtId="11" fontId="0" fillId="0" borderId="0" xfId="0" applyNumberFormat="1"/>
    <xf numFmtId="0" fontId="2" fillId="0" borderId="0" xfId="0" applyFont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11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9" xfId="0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11" fontId="0" fillId="0" borderId="9" xfId="0" applyNumberFormat="1" applyBorder="1"/>
    <xf numFmtId="0" fontId="1" fillId="0" borderId="10" xfId="0" applyFont="1" applyBorder="1"/>
    <xf numFmtId="0" fontId="0" fillId="0" borderId="10" xfId="0" applyBorder="1"/>
    <xf numFmtId="0" fontId="0" fillId="0" borderId="10" xfId="0" applyBorder="1" applyAlignment="1">
      <alignment horizontal="center"/>
    </xf>
    <xf numFmtId="11" fontId="0" fillId="0" borderId="10" xfId="0" applyNumberFormat="1" applyBorder="1"/>
    <xf numFmtId="0" fontId="5" fillId="0" borderId="11" xfId="0" applyFont="1" applyBorder="1" applyAlignment="1">
      <alignment horizontal="left"/>
    </xf>
    <xf numFmtId="11" fontId="5" fillId="0" borderId="12" xfId="0" applyNumberFormat="1" applyFont="1" applyBorder="1"/>
    <xf numFmtId="11" fontId="5" fillId="0" borderId="13" xfId="0" applyNumberFormat="1" applyFont="1" applyBorder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1" fontId="3" fillId="0" borderId="0" xfId="0" applyNumberFormat="1" applyFont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/>
    <xf numFmtId="11" fontId="0" fillId="0" borderId="3" xfId="0" applyNumberFormat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11" fontId="0" fillId="2" borderId="0" xfId="0" applyNumberFormat="1" applyFill="1"/>
    <xf numFmtId="11" fontId="0" fillId="2" borderId="0" xfId="0" applyNumberFormat="1" applyFill="1" applyAlignment="1">
      <alignment horizontal="center"/>
    </xf>
    <xf numFmtId="1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5"/>
  <sheetViews>
    <sheetView tabSelected="1" zoomScaleNormal="100" workbookViewId="0">
      <selection activeCell="F42" sqref="F42"/>
    </sheetView>
  </sheetViews>
  <sheetFormatPr defaultColWidth="11.42578125" defaultRowHeight="12.75"/>
  <cols>
    <col min="1" max="1" width="15.7109375" customWidth="1"/>
  </cols>
  <sheetData>
    <row r="1" spans="1:7" ht="11.25" customHeight="1">
      <c r="A1" s="24"/>
      <c r="B1" s="25"/>
      <c r="C1" s="25"/>
      <c r="D1" s="25"/>
      <c r="E1" s="25"/>
      <c r="F1" s="25"/>
      <c r="G1" s="25"/>
    </row>
    <row r="2" spans="1:7">
      <c r="A2" s="1" t="s">
        <v>50</v>
      </c>
    </row>
    <row r="3" spans="1:7" ht="9.6" customHeight="1" thickBot="1">
      <c r="A3" s="20"/>
      <c r="B3" s="21"/>
      <c r="C3" s="21"/>
      <c r="D3" s="21"/>
      <c r="E3" s="21"/>
      <c r="F3" s="21"/>
      <c r="G3" s="21"/>
    </row>
    <row r="5" spans="1:7">
      <c r="C5" s="33" t="s">
        <v>2</v>
      </c>
      <c r="G5" s="7"/>
    </row>
    <row r="6" spans="1:7">
      <c r="A6" s="1" t="s">
        <v>1</v>
      </c>
      <c r="C6" s="32" t="s">
        <v>0</v>
      </c>
    </row>
    <row r="7" spans="1:7">
      <c r="A7" t="s">
        <v>41</v>
      </c>
      <c r="C7" s="11">
        <f>'Support for 6-10'!E15</f>
        <v>1.9533333333333333E-2</v>
      </c>
      <c r="D7" t="s">
        <v>46</v>
      </c>
    </row>
    <row r="9" spans="1:7">
      <c r="B9" s="14" t="s">
        <v>26</v>
      </c>
      <c r="C9" s="14" t="s">
        <v>3</v>
      </c>
      <c r="D9" s="14" t="s">
        <v>42</v>
      </c>
      <c r="E9" s="14" t="s">
        <v>4</v>
      </c>
      <c r="F9" s="14" t="s">
        <v>5</v>
      </c>
      <c r="G9" s="14" t="s">
        <v>6</v>
      </c>
    </row>
    <row r="10" spans="1:7">
      <c r="A10" t="s">
        <v>2</v>
      </c>
      <c r="B10" s="15" t="s">
        <v>7</v>
      </c>
      <c r="C10" s="15" t="s">
        <v>8</v>
      </c>
      <c r="D10" s="15" t="s">
        <v>9</v>
      </c>
      <c r="E10" s="15" t="s">
        <v>0</v>
      </c>
      <c r="F10" s="15" t="s">
        <v>0</v>
      </c>
      <c r="G10" s="15" t="s">
        <v>10</v>
      </c>
    </row>
    <row r="11" spans="1:7">
      <c r="A11" t="s">
        <v>43</v>
      </c>
      <c r="B11" s="17">
        <v>1.4200000000000001E-2</v>
      </c>
      <c r="C11" s="14">
        <v>3000</v>
      </c>
      <c r="D11" s="18">
        <v>5752</v>
      </c>
      <c r="E11" s="17">
        <f>C23*3000</f>
        <v>8.2935263110974367E-3</v>
      </c>
      <c r="F11" s="17">
        <f>C7</f>
        <v>1.9533333333333333E-2</v>
      </c>
      <c r="G11" s="19">
        <f>F11/E11</f>
        <v>2.3552506618561138</v>
      </c>
    </row>
    <row r="12" spans="1:7" ht="8.4499999999999993" customHeight="1"/>
    <row r="13" spans="1:7">
      <c r="A13" t="s">
        <v>11</v>
      </c>
    </row>
    <row r="14" spans="1:7">
      <c r="A14" t="s">
        <v>12</v>
      </c>
    </row>
    <row r="15" spans="1:7">
      <c r="A15" t="s">
        <v>13</v>
      </c>
    </row>
    <row r="16" spans="1:7" ht="7.9" customHeight="1"/>
    <row r="17" spans="1:7">
      <c r="B17" s="14" t="s">
        <v>14</v>
      </c>
      <c r="C17" s="14" t="s">
        <v>26</v>
      </c>
      <c r="D17" s="14" t="s">
        <v>15</v>
      </c>
      <c r="E17" s="14"/>
    </row>
    <row r="18" spans="1:7">
      <c r="A18" t="s">
        <v>2</v>
      </c>
      <c r="B18" s="15" t="s">
        <v>16</v>
      </c>
      <c r="C18" s="15" t="s">
        <v>17</v>
      </c>
      <c r="D18" s="16" t="s">
        <v>17</v>
      </c>
      <c r="E18" s="14"/>
    </row>
    <row r="19" spans="1:7">
      <c r="A19" t="s">
        <v>43</v>
      </c>
      <c r="B19" s="19">
        <f>G11</f>
        <v>2.3552506618561138</v>
      </c>
      <c r="C19" s="17">
        <f>B11</f>
        <v>1.4200000000000001E-2</v>
      </c>
      <c r="D19" s="37">
        <f>B19*C19</f>
        <v>3.3444559398356818E-2</v>
      </c>
      <c r="E19" t="s">
        <v>44</v>
      </c>
    </row>
    <row r="21" spans="1:7">
      <c r="A21" t="s">
        <v>18</v>
      </c>
      <c r="C21" s="11">
        <f>B11</f>
        <v>1.4200000000000001E-2</v>
      </c>
      <c r="D21" t="s">
        <v>19</v>
      </c>
      <c r="E21" s="12"/>
    </row>
    <row r="22" spans="1:7">
      <c r="A22" t="s">
        <v>51</v>
      </c>
      <c r="C22" s="11">
        <f>D11*60*60*24*365*12*12*12*2.54*2.54*2.54</f>
        <v>5136536426368795</v>
      </c>
      <c r="D22" t="s">
        <v>21</v>
      </c>
      <c r="E22" s="12"/>
    </row>
    <row r="23" spans="1:7">
      <c r="A23" t="s">
        <v>25</v>
      </c>
      <c r="C23" s="11">
        <f>C21*1000000000000/C22</f>
        <v>2.7645087703658122E-6</v>
      </c>
      <c r="D23" t="s">
        <v>20</v>
      </c>
      <c r="G23" s="7"/>
    </row>
    <row r="24" spans="1:7" ht="8.4499999999999993" customHeight="1">
      <c r="G24" s="7"/>
    </row>
    <row r="25" spans="1:7">
      <c r="A25" s="3" t="s">
        <v>22</v>
      </c>
      <c r="B25" s="4"/>
      <c r="C25" s="4"/>
      <c r="D25" s="4"/>
      <c r="E25" s="4"/>
      <c r="F25" s="4"/>
      <c r="G25" s="5"/>
    </row>
    <row r="26" spans="1:7">
      <c r="A26" s="6"/>
      <c r="B26" s="46" t="s">
        <v>23</v>
      </c>
      <c r="C26" s="46" t="s">
        <v>6</v>
      </c>
      <c r="E26" s="46" t="s">
        <v>23</v>
      </c>
      <c r="F26" s="46" t="s">
        <v>6</v>
      </c>
      <c r="G26" s="8"/>
    </row>
    <row r="27" spans="1:7">
      <c r="A27" s="6"/>
      <c r="B27" s="16">
        <v>1985</v>
      </c>
      <c r="C27" s="10">
        <v>5.2</v>
      </c>
      <c r="E27" s="16">
        <v>2010</v>
      </c>
      <c r="F27" s="10">
        <f>1.3</f>
        <v>1.3</v>
      </c>
      <c r="G27" s="8"/>
    </row>
    <row r="28" spans="1:7">
      <c r="A28" s="6"/>
      <c r="B28" s="16">
        <v>1986</v>
      </c>
      <c r="C28" s="10">
        <v>8.4</v>
      </c>
      <c r="E28" s="16">
        <v>2011</v>
      </c>
      <c r="F28" s="35">
        <v>0.34</v>
      </c>
      <c r="G28" s="8"/>
    </row>
    <row r="29" spans="1:7">
      <c r="A29" s="6"/>
      <c r="B29" s="16">
        <v>1987</v>
      </c>
      <c r="C29" s="10">
        <v>3</v>
      </c>
      <c r="E29" s="16">
        <v>2012</v>
      </c>
      <c r="F29" s="16">
        <v>0.5</v>
      </c>
      <c r="G29" s="8"/>
    </row>
    <row r="30" spans="1:7">
      <c r="A30" s="6"/>
      <c r="B30" s="16">
        <v>1988</v>
      </c>
      <c r="C30" s="10">
        <v>1.4</v>
      </c>
      <c r="E30" s="16">
        <v>2013</v>
      </c>
      <c r="F30" s="16">
        <v>2.36</v>
      </c>
      <c r="G30" s="8"/>
    </row>
    <row r="31" spans="1:7">
      <c r="A31" s="6"/>
      <c r="B31" s="16">
        <v>1989</v>
      </c>
      <c r="C31" s="10">
        <v>1.2</v>
      </c>
      <c r="E31" s="16"/>
      <c r="F31" s="16"/>
      <c r="G31" s="8"/>
    </row>
    <row r="32" spans="1:7">
      <c r="A32" s="6"/>
      <c r="B32" s="16">
        <v>1990</v>
      </c>
      <c r="C32" s="10">
        <v>6.8</v>
      </c>
      <c r="E32" s="16"/>
      <c r="F32" s="16"/>
      <c r="G32" s="8"/>
    </row>
    <row r="33" spans="1:7">
      <c r="A33" s="6"/>
      <c r="B33" s="16">
        <v>1991</v>
      </c>
      <c r="C33" s="10" t="s">
        <v>24</v>
      </c>
      <c r="E33" s="16"/>
      <c r="F33" s="16"/>
      <c r="G33" s="8"/>
    </row>
    <row r="34" spans="1:7">
      <c r="A34" s="6"/>
      <c r="B34" s="16">
        <v>1992</v>
      </c>
      <c r="C34" s="10">
        <v>1.2</v>
      </c>
      <c r="E34" s="16"/>
      <c r="F34" s="16"/>
      <c r="G34" s="8"/>
    </row>
    <row r="35" spans="1:7">
      <c r="A35" s="6"/>
      <c r="B35" s="16">
        <v>1993</v>
      </c>
      <c r="C35" s="10">
        <v>1.1000000000000001</v>
      </c>
      <c r="E35" s="16"/>
      <c r="F35" s="16"/>
      <c r="G35" s="8"/>
    </row>
    <row r="36" spans="1:7">
      <c r="A36" s="6"/>
      <c r="B36" s="16">
        <v>1994</v>
      </c>
      <c r="C36" s="10">
        <v>1.43</v>
      </c>
      <c r="E36" s="16"/>
      <c r="F36" s="16"/>
      <c r="G36" s="8"/>
    </row>
    <row r="37" spans="1:7">
      <c r="A37" s="6"/>
      <c r="B37" s="16">
        <v>1995</v>
      </c>
      <c r="C37" s="10">
        <v>3.1</v>
      </c>
      <c r="E37" s="16"/>
      <c r="F37" s="16"/>
      <c r="G37" s="8"/>
    </row>
    <row r="38" spans="1:7">
      <c r="A38" s="6"/>
      <c r="B38" s="16">
        <v>1996</v>
      </c>
      <c r="C38" s="10">
        <v>1.3</v>
      </c>
      <c r="E38" s="16"/>
      <c r="F38" s="16"/>
      <c r="G38" s="8"/>
    </row>
    <row r="39" spans="1:7">
      <c r="A39" s="6"/>
      <c r="B39" s="16">
        <v>1997</v>
      </c>
      <c r="C39" s="10">
        <v>2.6</v>
      </c>
      <c r="E39" s="16"/>
      <c r="F39" s="16"/>
      <c r="G39" s="8"/>
    </row>
    <row r="40" spans="1:7">
      <c r="A40" s="6"/>
      <c r="B40" s="16">
        <v>1998</v>
      </c>
      <c r="C40" s="10">
        <v>1.2</v>
      </c>
      <c r="E40" s="16"/>
      <c r="F40" s="16"/>
      <c r="G40" s="8"/>
    </row>
    <row r="41" spans="1:7">
      <c r="A41" s="6"/>
      <c r="B41" s="16">
        <v>1999</v>
      </c>
      <c r="C41" s="16">
        <v>2.2999999999999998</v>
      </c>
      <c r="E41" s="16"/>
      <c r="F41" s="16"/>
      <c r="G41" s="8"/>
    </row>
    <row r="42" spans="1:7">
      <c r="A42" s="6"/>
      <c r="B42" s="16">
        <v>2000</v>
      </c>
      <c r="C42" s="16">
        <v>1.1000000000000001</v>
      </c>
      <c r="E42" s="16"/>
      <c r="F42" s="16"/>
      <c r="G42" s="8"/>
    </row>
    <row r="43" spans="1:7">
      <c r="A43" s="6"/>
      <c r="B43" s="16">
        <v>2001</v>
      </c>
      <c r="C43" s="16">
        <v>0.8</v>
      </c>
      <c r="E43" s="16"/>
      <c r="F43" s="16"/>
      <c r="G43" s="8"/>
    </row>
    <row r="44" spans="1:7">
      <c r="A44" s="6"/>
      <c r="B44" s="16">
        <v>2002</v>
      </c>
      <c r="C44" s="16">
        <v>2.1</v>
      </c>
      <c r="E44" s="16"/>
      <c r="F44" s="16"/>
      <c r="G44" s="8"/>
    </row>
    <row r="45" spans="1:7">
      <c r="A45" s="6"/>
      <c r="B45" s="16">
        <v>2003</v>
      </c>
      <c r="C45" s="16">
        <v>0.54</v>
      </c>
      <c r="E45" s="16"/>
      <c r="F45" s="16"/>
      <c r="G45" s="8"/>
    </row>
    <row r="46" spans="1:7">
      <c r="A46" s="6"/>
      <c r="B46" s="16">
        <v>2004</v>
      </c>
      <c r="C46" s="16">
        <v>0.27</v>
      </c>
      <c r="E46" s="16"/>
      <c r="F46" s="16"/>
      <c r="G46" s="8"/>
    </row>
    <row r="47" spans="1:7" ht="13.5" customHeight="1">
      <c r="A47" s="6"/>
      <c r="B47" s="16">
        <v>2005</v>
      </c>
      <c r="C47" s="16">
        <v>0.42</v>
      </c>
      <c r="E47" s="16"/>
      <c r="F47" s="16"/>
      <c r="G47" s="8"/>
    </row>
    <row r="48" spans="1:7">
      <c r="A48" s="6"/>
      <c r="B48" s="16">
        <v>2006</v>
      </c>
      <c r="C48" s="16">
        <v>0.39</v>
      </c>
      <c r="E48" s="16"/>
      <c r="F48" s="16"/>
      <c r="G48" s="8"/>
    </row>
    <row r="49" spans="1:7">
      <c r="A49" s="6"/>
      <c r="B49" s="16">
        <v>2007</v>
      </c>
      <c r="C49" s="16">
        <v>0.6</v>
      </c>
      <c r="E49" s="16"/>
      <c r="F49" s="16"/>
      <c r="G49" s="8"/>
    </row>
    <row r="50" spans="1:7" ht="13.9" customHeight="1">
      <c r="A50" s="6"/>
      <c r="B50" s="16">
        <v>2008</v>
      </c>
      <c r="C50" s="16">
        <v>0.56000000000000005</v>
      </c>
      <c r="E50" s="16"/>
      <c r="F50" s="16"/>
      <c r="G50" s="8"/>
    </row>
    <row r="51" spans="1:7">
      <c r="A51" s="13"/>
      <c r="B51" s="15">
        <v>2009</v>
      </c>
      <c r="C51" s="15">
        <v>0.45</v>
      </c>
      <c r="D51" s="2"/>
      <c r="E51" s="2"/>
      <c r="F51" s="2"/>
      <c r="G51" s="9"/>
    </row>
    <row r="52" spans="1:7">
      <c r="G52" s="7"/>
    </row>
    <row r="53" spans="1:7">
      <c r="A53" s="36" t="s">
        <v>52</v>
      </c>
      <c r="G53" s="7"/>
    </row>
    <row r="54" spans="1:7">
      <c r="A54" s="36" t="s">
        <v>53</v>
      </c>
      <c r="G54" s="7"/>
    </row>
    <row r="55" spans="1:7">
      <c r="A55" s="36" t="s">
        <v>54</v>
      </c>
    </row>
  </sheetData>
  <sheetProtection password="CB49" sheet="1" objects="1" scenarios="1"/>
  <phoneticPr fontId="0" type="noConversion"/>
  <conditionalFormatting sqref="B27:C51 E27:F30">
    <cfRule type="expression" dxfId="0" priority="1">
      <formula>MOD(ROW(),2)=0</formula>
    </cfRule>
  </conditionalFormatting>
  <pageMargins left="0.8" right="0.8" top="0.8" bottom="0.8" header="0.5" footer="0.5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D26" sqref="D26"/>
    </sheetView>
  </sheetViews>
  <sheetFormatPr defaultColWidth="11.42578125" defaultRowHeight="12.75"/>
  <cols>
    <col min="1" max="2" width="15.7109375" customWidth="1"/>
    <col min="3" max="3" width="15.7109375" style="14" customWidth="1"/>
    <col min="4" max="5" width="15.7109375" style="11" customWidth="1"/>
    <col min="6" max="7" width="11.7109375" style="11" customWidth="1"/>
  </cols>
  <sheetData>
    <row r="1" spans="1:7">
      <c r="B1" s="25"/>
      <c r="C1" s="26"/>
      <c r="D1" s="27"/>
      <c r="E1" s="27"/>
      <c r="F1"/>
      <c r="G1"/>
    </row>
    <row r="2" spans="1:7">
      <c r="A2" s="1" t="s">
        <v>48</v>
      </c>
      <c r="F2"/>
      <c r="G2"/>
    </row>
    <row r="3" spans="1:7" ht="13.5" thickBot="1">
      <c r="A3" s="20"/>
      <c r="B3" s="21"/>
      <c r="C3" s="22"/>
      <c r="D3" s="23"/>
      <c r="E3" s="23"/>
      <c r="F3"/>
      <c r="G3"/>
    </row>
    <row r="4" spans="1:7">
      <c r="A4" s="1"/>
      <c r="F4"/>
      <c r="G4"/>
    </row>
    <row r="5" spans="1:7">
      <c r="A5" s="31" t="s">
        <v>49</v>
      </c>
    </row>
    <row r="6" spans="1:7">
      <c r="A6" s="38"/>
      <c r="B6" s="39"/>
      <c r="C6" s="40"/>
      <c r="D6" s="41"/>
      <c r="E6" s="42" t="s">
        <v>27</v>
      </c>
      <c r="G6"/>
    </row>
    <row r="7" spans="1:7">
      <c r="A7" s="39"/>
      <c r="B7" s="39"/>
      <c r="C7" s="40" t="s">
        <v>28</v>
      </c>
      <c r="D7" s="43" t="s">
        <v>29</v>
      </c>
      <c r="E7" s="43" t="s">
        <v>30</v>
      </c>
      <c r="F7"/>
      <c r="G7"/>
    </row>
    <row r="8" spans="1:7">
      <c r="A8" s="44" t="s">
        <v>31</v>
      </c>
      <c r="B8" s="44" t="s">
        <v>32</v>
      </c>
      <c r="C8" s="45" t="s">
        <v>33</v>
      </c>
      <c r="D8" s="43" t="s">
        <v>34</v>
      </c>
      <c r="E8" s="43" t="s">
        <v>35</v>
      </c>
      <c r="F8"/>
      <c r="G8"/>
    </row>
    <row r="9" spans="1:7">
      <c r="A9" t="s">
        <v>40</v>
      </c>
      <c r="B9" t="s">
        <v>47</v>
      </c>
      <c r="C9" s="14">
        <v>3</v>
      </c>
      <c r="D9" s="34">
        <v>1.345E-2</v>
      </c>
      <c r="E9" s="17">
        <f>C9*D9</f>
        <v>4.0349999999999997E-2</v>
      </c>
      <c r="F9"/>
      <c r="G9"/>
    </row>
    <row r="10" spans="1:7">
      <c r="B10" t="s">
        <v>36</v>
      </c>
      <c r="C10" s="14">
        <v>3</v>
      </c>
      <c r="D10" s="34">
        <v>1.525E-2</v>
      </c>
      <c r="E10" s="17">
        <f>C10*D10</f>
        <v>4.5749999999999999E-2</v>
      </c>
      <c r="F10"/>
    </row>
    <row r="11" spans="1:7">
      <c r="B11" t="s">
        <v>37</v>
      </c>
      <c r="C11" s="14">
        <v>3</v>
      </c>
      <c r="D11" s="34">
        <v>2.9899999999999999E-2</v>
      </c>
      <c r="E11" s="17">
        <f>C11*D11</f>
        <v>8.9700000000000002E-2</v>
      </c>
      <c r="F11"/>
    </row>
    <row r="12" spans="1:7">
      <c r="B12" t="s">
        <v>45</v>
      </c>
      <c r="C12" s="14">
        <f>SUM(C9:C11)</f>
        <v>9</v>
      </c>
      <c r="D12" s="17" t="s">
        <v>38</v>
      </c>
      <c r="E12" s="17">
        <f>SUM(E9:E11)</f>
        <v>0.17580000000000001</v>
      </c>
    </row>
    <row r="14" spans="1:7">
      <c r="G14"/>
    </row>
    <row r="15" spans="1:7" ht="15">
      <c r="C15" s="28" t="s">
        <v>39</v>
      </c>
      <c r="D15" s="29"/>
      <c r="E15" s="30">
        <f>E12/C12</f>
        <v>1.9533333333333333E-2</v>
      </c>
    </row>
  </sheetData>
  <sheetProtection password="CB49" sheet="1" objects="1" scenarios="1"/>
  <phoneticPr fontId="0" type="noConversion"/>
  <conditionalFormatting sqref="B9:E11">
    <cfRule type="expression" dxfId="1" priority="1">
      <formula>MOD(ROW(),2)=1</formula>
    </cfRule>
  </conditionalFormatting>
  <pageMargins left="0.8" right="0.8" top="1.05" bottom="1.05" header="0.5" footer="0.5"/>
  <pageSetup orientation="portrait" r:id="rId1"/>
  <headerFooter alignWithMargins="0">
    <oddHeader>&amp;C&amp;"Geneva,Bold"Support for L5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2013 Data Table 6-10</vt:lpstr>
      <vt:lpstr>Support for 6-10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Lori Coward</cp:lastModifiedBy>
  <cp:lastPrinted>2014-07-14T16:27:55Z</cp:lastPrinted>
  <dcterms:created xsi:type="dcterms:W3CDTF">2005-03-01T19:53:17Z</dcterms:created>
  <dcterms:modified xsi:type="dcterms:W3CDTF">2014-07-14T16:28:32Z</dcterms:modified>
</cp:coreProperties>
</file>